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"/>
    </mc:Choice>
  </mc:AlternateContent>
  <bookViews>
    <workbookView xWindow="0" yWindow="0" windowWidth="11460" windowHeight="7125" tabRatio="900"/>
  </bookViews>
  <sheets>
    <sheet name="SEKTOR_USD" sheetId="1" r:id="rId1"/>
  </sheets>
  <calcPr calcId="152511"/>
</workbook>
</file>

<file path=xl/calcChain.xml><?xml version="1.0" encoding="utf-8"?>
<calcChain xmlns="http://schemas.openxmlformats.org/spreadsheetml/2006/main">
  <c r="M46" i="1" l="1"/>
  <c r="L46" i="1"/>
  <c r="M43" i="1"/>
  <c r="L43" i="1"/>
  <c r="H43" i="1"/>
  <c r="D43" i="1"/>
  <c r="K42" i="1"/>
  <c r="J42" i="1"/>
  <c r="G42" i="1"/>
  <c r="F42" i="1"/>
  <c r="C42" i="1"/>
  <c r="B42" i="1"/>
  <c r="M41" i="1"/>
  <c r="L41" i="1"/>
  <c r="H41" i="1"/>
  <c r="D41" i="1"/>
  <c r="M40" i="1"/>
  <c r="L40" i="1"/>
  <c r="H40" i="1"/>
  <c r="D40" i="1"/>
  <c r="M39" i="1"/>
  <c r="L39" i="1"/>
  <c r="H39" i="1"/>
  <c r="D39" i="1"/>
  <c r="M38" i="1"/>
  <c r="L38" i="1"/>
  <c r="H38" i="1"/>
  <c r="D38" i="1"/>
  <c r="M37" i="1"/>
  <c r="L37" i="1"/>
  <c r="H37" i="1"/>
  <c r="D37" i="1"/>
  <c r="M36" i="1"/>
  <c r="L36" i="1"/>
  <c r="H36" i="1"/>
  <c r="D36" i="1"/>
  <c r="M35" i="1"/>
  <c r="L35" i="1"/>
  <c r="H35" i="1"/>
  <c r="D35" i="1"/>
  <c r="M34" i="1"/>
  <c r="L34" i="1"/>
  <c r="H34" i="1"/>
  <c r="D34" i="1"/>
  <c r="M33" i="1"/>
  <c r="L33" i="1"/>
  <c r="H33" i="1"/>
  <c r="D33" i="1"/>
  <c r="M32" i="1"/>
  <c r="L32" i="1"/>
  <c r="H32" i="1"/>
  <c r="D32" i="1"/>
  <c r="M31" i="1"/>
  <c r="L31" i="1"/>
  <c r="H31" i="1"/>
  <c r="D31" i="1"/>
  <c r="M30" i="1"/>
  <c r="L30" i="1"/>
  <c r="H30" i="1"/>
  <c r="D30" i="1"/>
  <c r="K29" i="1"/>
  <c r="J29" i="1"/>
  <c r="G29" i="1"/>
  <c r="F29" i="1"/>
  <c r="C29" i="1"/>
  <c r="B29" i="1"/>
  <c r="M28" i="1"/>
  <c r="L28" i="1"/>
  <c r="H28" i="1"/>
  <c r="D28" i="1"/>
  <c r="M27" i="1"/>
  <c r="K27" i="1"/>
  <c r="L27" i="1" s="1"/>
  <c r="J27" i="1"/>
  <c r="J22" i="1" s="1"/>
  <c r="G27" i="1"/>
  <c r="H27" i="1" s="1"/>
  <c r="F27" i="1"/>
  <c r="F22" i="1" s="1"/>
  <c r="C27" i="1"/>
  <c r="D27" i="1" s="1"/>
  <c r="B27" i="1"/>
  <c r="B22" i="1" s="1"/>
  <c r="M26" i="1"/>
  <c r="L26" i="1"/>
  <c r="H26" i="1"/>
  <c r="D26" i="1"/>
  <c r="M25" i="1"/>
  <c r="L25" i="1"/>
  <c r="H25" i="1"/>
  <c r="D25" i="1"/>
  <c r="M24" i="1"/>
  <c r="L24" i="1"/>
  <c r="H24" i="1"/>
  <c r="D24" i="1"/>
  <c r="K23" i="1"/>
  <c r="J23" i="1"/>
  <c r="G23" i="1"/>
  <c r="F23" i="1"/>
  <c r="C23" i="1"/>
  <c r="B23" i="1"/>
  <c r="K22" i="1"/>
  <c r="M21" i="1"/>
  <c r="L21" i="1"/>
  <c r="H21" i="1"/>
  <c r="D21" i="1"/>
  <c r="M20" i="1"/>
  <c r="K20" i="1"/>
  <c r="L20" i="1" s="1"/>
  <c r="J20" i="1"/>
  <c r="J8" i="1" s="1"/>
  <c r="G20" i="1"/>
  <c r="H20" i="1" s="1"/>
  <c r="F20" i="1"/>
  <c r="F8" i="1" s="1"/>
  <c r="C20" i="1"/>
  <c r="D20" i="1" s="1"/>
  <c r="B20" i="1"/>
  <c r="B8" i="1" s="1"/>
  <c r="B44" i="1" s="1"/>
  <c r="M19" i="1"/>
  <c r="L19" i="1"/>
  <c r="H19" i="1"/>
  <c r="D19" i="1"/>
  <c r="K18" i="1"/>
  <c r="J18" i="1"/>
  <c r="H18" i="1"/>
  <c r="G18" i="1"/>
  <c r="F18" i="1"/>
  <c r="C18" i="1"/>
  <c r="B18" i="1"/>
  <c r="M17" i="1"/>
  <c r="L17" i="1"/>
  <c r="H17" i="1"/>
  <c r="D17" i="1"/>
  <c r="M16" i="1"/>
  <c r="L16" i="1"/>
  <c r="H16" i="1"/>
  <c r="D16" i="1"/>
  <c r="M15" i="1"/>
  <c r="L15" i="1"/>
  <c r="H15" i="1"/>
  <c r="D15" i="1"/>
  <c r="M14" i="1"/>
  <c r="L14" i="1"/>
  <c r="H14" i="1"/>
  <c r="D14" i="1"/>
  <c r="M13" i="1"/>
  <c r="L13" i="1"/>
  <c r="H13" i="1"/>
  <c r="D13" i="1"/>
  <c r="M12" i="1"/>
  <c r="L12" i="1"/>
  <c r="H12" i="1"/>
  <c r="D12" i="1"/>
  <c r="M11" i="1"/>
  <c r="L11" i="1"/>
  <c r="H11" i="1"/>
  <c r="D11" i="1"/>
  <c r="M10" i="1"/>
  <c r="L10" i="1"/>
  <c r="H10" i="1"/>
  <c r="D10" i="1"/>
  <c r="K9" i="1"/>
  <c r="M9" i="1" s="1"/>
  <c r="J9" i="1"/>
  <c r="H9" i="1"/>
  <c r="G9" i="1"/>
  <c r="F9" i="1"/>
  <c r="D9" i="1"/>
  <c r="C9" i="1"/>
  <c r="B9" i="1"/>
  <c r="K8" i="1"/>
  <c r="L8" i="1" s="1"/>
  <c r="H8" i="1"/>
  <c r="G8" i="1"/>
  <c r="C8" i="1"/>
  <c r="H23" i="1" l="1"/>
  <c r="D8" i="1"/>
  <c r="D29" i="1"/>
  <c r="H42" i="1"/>
  <c r="F44" i="1"/>
  <c r="G22" i="1"/>
  <c r="H29" i="1"/>
  <c r="D42" i="1"/>
  <c r="M42" i="1"/>
  <c r="L42" i="1"/>
  <c r="K44" i="1"/>
  <c r="M8" i="1"/>
  <c r="M22" i="1"/>
  <c r="L22" i="1"/>
  <c r="D18" i="1"/>
  <c r="M29" i="1"/>
  <c r="L29" i="1"/>
  <c r="G44" i="1"/>
  <c r="L9" i="1"/>
  <c r="M18" i="1"/>
  <c r="L18" i="1"/>
  <c r="J44" i="1"/>
  <c r="J45" i="1" s="1"/>
  <c r="C22" i="1"/>
  <c r="D23" i="1"/>
  <c r="M23" i="1"/>
  <c r="L23" i="1"/>
  <c r="H44" i="1" l="1"/>
  <c r="I43" i="1"/>
  <c r="I40" i="1"/>
  <c r="I38" i="1"/>
  <c r="I36" i="1"/>
  <c r="I34" i="1"/>
  <c r="I32" i="1"/>
  <c r="I30" i="1"/>
  <c r="I26" i="1"/>
  <c r="I24" i="1"/>
  <c r="I19" i="1"/>
  <c r="I16" i="1"/>
  <c r="I14" i="1"/>
  <c r="I12" i="1"/>
  <c r="I10" i="1"/>
  <c r="I44" i="1"/>
  <c r="I25" i="1"/>
  <c r="I15" i="1"/>
  <c r="I11" i="1"/>
  <c r="I39" i="1"/>
  <c r="I35" i="1"/>
  <c r="I28" i="1"/>
  <c r="I20" i="1"/>
  <c r="I17" i="1"/>
  <c r="I41" i="1"/>
  <c r="I37" i="1"/>
  <c r="I33" i="1"/>
  <c r="I27" i="1"/>
  <c r="I21" i="1"/>
  <c r="I31" i="1"/>
  <c r="I13" i="1"/>
  <c r="I18" i="1"/>
  <c r="I23" i="1"/>
  <c r="I29" i="1"/>
  <c r="I9" i="1"/>
  <c r="I22" i="1"/>
  <c r="H22" i="1"/>
  <c r="E22" i="1"/>
  <c r="D22" i="1"/>
  <c r="I8" i="1"/>
  <c r="L44" i="1"/>
  <c r="K45" i="1"/>
  <c r="M44" i="1"/>
  <c r="I42" i="1"/>
  <c r="C44" i="1"/>
  <c r="L45" i="1" l="1"/>
  <c r="M45" i="1"/>
  <c r="D44" i="1"/>
  <c r="E41" i="1"/>
  <c r="E39" i="1"/>
  <c r="E37" i="1"/>
  <c r="E35" i="1"/>
  <c r="E33" i="1"/>
  <c r="E31" i="1"/>
  <c r="E28" i="1"/>
  <c r="E25" i="1"/>
  <c r="E21" i="1"/>
  <c r="E17" i="1"/>
  <c r="E15" i="1"/>
  <c r="E13" i="1"/>
  <c r="E11" i="1"/>
  <c r="E26" i="1"/>
  <c r="E20" i="1"/>
  <c r="E16" i="1"/>
  <c r="E12" i="1"/>
  <c r="E44" i="1"/>
  <c r="E43" i="1"/>
  <c r="E40" i="1"/>
  <c r="E36" i="1"/>
  <c r="E32" i="1"/>
  <c r="E27" i="1"/>
  <c r="E24" i="1"/>
  <c r="E19" i="1"/>
  <c r="E38" i="1"/>
  <c r="E34" i="1"/>
  <c r="E30" i="1"/>
  <c r="E14" i="1"/>
  <c r="E10" i="1"/>
  <c r="E42" i="1"/>
  <c r="E18" i="1"/>
  <c r="E9" i="1"/>
  <c r="E8" i="1"/>
  <c r="E29" i="1"/>
  <c r="E23" i="1"/>
</calcChain>
</file>

<file path=xl/sharedStrings.xml><?xml version="1.0" encoding="utf-8"?>
<sst xmlns="http://schemas.openxmlformats.org/spreadsheetml/2006/main" count="55" uniqueCount="51">
  <si>
    <t>2016 - 2017</t>
  </si>
  <si>
    <t>2017 - 2018</t>
  </si>
  <si>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</si>
  <si>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</si>
  <si>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</si>
  <si>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</si>
  <si>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</si>
  <si>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</si>
  <si>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</si>
  <si>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</si>
  <si>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</si>
  <si>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</si>
  <si>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</si>
  <si>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</si>
  <si>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</si>
  <si>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</si>
  <si>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</si>
  <si>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</si>
  <si>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</si>
  <si>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</si>
  <si>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</si>
  <si>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</si>
  <si>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</si>
  <si>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</si>
  <si>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</si>
  <si>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</si>
  <si>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</si>
  <si>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</si>
  <si>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</si>
  <si>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</si>
  <si>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</si>
  <si>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</si>
  <si>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</si>
  <si>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</si>
  <si>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</si>
  <si>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</si>
  <si>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</si>
  <si>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</si>
  <si>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</si>
  <si>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</si>
  <si>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</si>
  <si>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Change    ('18/'17)</t>
  </si>
  <si>
    <t>SECTORAL EXPORT FIGURES - 1000 $</t>
  </si>
  <si>
    <t>LAST 12 MONTHS</t>
  </si>
  <si>
    <t xml:space="preserve"> Share(18)  (%)</t>
  </si>
  <si>
    <t>For January-February period, TUİK figures was used for the first month.</t>
  </si>
  <si>
    <t>For the last 12 months; first 11 eleven months' figures are from TUİK and last month's figures are taken from TİM data</t>
  </si>
  <si>
    <t>T O T A L (TİM+TUİK (Turkey Statistical Institute)*)</t>
  </si>
  <si>
    <t>1 - 31 JANUARY EXPORT FIGURES</t>
  </si>
  <si>
    <t>1 - 31 JANUARY</t>
  </si>
  <si>
    <t>1st JANUARY  -  31th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</si>
</sst>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Y_T_L_-;\-* #,##0.00\ _Y_T_L_-;_-* &quot;-&quot;??\ _Y_T_L_-;_-@_-"/>
    <numFmt numFmtId="165" formatCode="0.0"/>
    <numFmt numFmtId="166" formatCode="#,##0.0"/>
  </numFmts>
  <fonts count="5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61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165" fontId="21" fillId="23" borderId="9" xfId="1" applyNumberFormat="1" applyFont="1" applyFill="1" applyBorder="1" applyAlignment="1">
      <alignment horizontal="center"/>
    </xf>
    <xf numFmtId="0" fontId="23" fillId="23" borderId="9" xfId="1" applyFont="1" applyFill="1" applyBorder="1"/>
    <xf numFmtId="3" fontId="21" fillId="23" borderId="9" xfId="1" applyNumberFormat="1" applyFont="1" applyFill="1" applyBorder="1" applyAlignment="1">
      <alignment horizontal="center"/>
    </xf>
    <xf numFmtId="0" fontId="21" fillId="23" borderId="9" xfId="1" applyFont="1" applyFill="1" applyBorder="1"/>
    <xf numFmtId="0" fontId="22" fillId="23" borderId="9" xfId="1" applyFont="1" applyFill="1" applyBorder="1"/>
    <xf numFmtId="3" fontId="25" fillId="23" borderId="9" xfId="1" applyNumberFormat="1" applyFont="1" applyFill="1" applyBorder="1" applyAlignment="1">
      <alignment horizontal="center"/>
    </xf>
    <xf numFmtId="165" fontId="25" fillId="23" borderId="9" xfId="1" applyNumberFormat="1" applyFont="1" applyFill="1" applyBorder="1" applyAlignment="1">
      <alignment horizontal="center"/>
    </xf>
    <xf numFmtId="3" fontId="27" fillId="23" borderId="9" xfId="1" applyNumberFormat="1" applyFont="1" applyFill="1" applyBorder="1" applyAlignment="1">
      <alignment horizontal="center"/>
    </xf>
    <xf numFmtId="166" fontId="27" fillId="23" borderId="9" xfId="1" applyNumberFormat="1" applyFont="1" applyFill="1" applyBorder="1" applyAlignment="1">
      <alignment horizontal="center"/>
    </xf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65" fontId="21" fillId="40" borderId="9" xfId="1" applyNumberFormat="1" applyFont="1" applyFill="1" applyBorder="1" applyAlignment="1">
      <alignment horizontal="center"/>
    </xf>
    <xf numFmtId="0" fontId="17" fillId="41" borderId="9" xfId="1" applyFont="1" applyFill="1" applyBorder="1"/>
    <xf numFmtId="0" fontId="17" fillId="0" borderId="0" xfId="1" applyFont="1" applyFill="1" applyBorder="1" applyAlignment="1">
      <alignment wrapText="1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3" fontId="21" fillId="23" borderId="22" xfId="1" applyNumberFormat="1" applyFont="1" applyFill="1" applyBorder="1" applyAlignment="1">
      <alignment horizontal="center"/>
    </xf>
    <xf numFmtId="165" fontId="21" fillId="23" borderId="23" xfId="1" applyNumberFormat="1" applyFont="1" applyFill="1" applyBorder="1" applyAlignment="1">
      <alignment horizontal="center"/>
    </xf>
    <xf numFmtId="3" fontId="24" fillId="0" borderId="22" xfId="1" applyNumberFormat="1" applyFont="1" applyFill="1" applyBorder="1" applyAlignment="1">
      <alignment horizontal="center"/>
    </xf>
    <xf numFmtId="165" fontId="24" fillId="0" borderId="23" xfId="1" applyNumberFormat="1" applyFont="1" applyFill="1" applyBorder="1" applyAlignment="1">
      <alignment horizontal="center"/>
    </xf>
    <xf numFmtId="165" fontId="21" fillId="0" borderId="23" xfId="1" applyNumberFormat="1" applyFont="1" applyFill="1" applyBorder="1" applyAlignment="1">
      <alignment horizontal="center"/>
    </xf>
    <xf numFmtId="3" fontId="21" fillId="0" borderId="22" xfId="1" applyNumberFormat="1" applyFont="1" applyFill="1" applyBorder="1" applyAlignment="1">
      <alignment horizontal="center"/>
    </xf>
    <xf numFmtId="3" fontId="26" fillId="0" borderId="22" xfId="1" applyNumberFormat="1" applyFont="1" applyFill="1" applyBorder="1" applyAlignment="1">
      <alignment horizontal="center"/>
    </xf>
    <xf numFmtId="165" fontId="26" fillId="40" borderId="9" xfId="1" applyNumberFormat="1" applyFont="1" applyFill="1" applyBorder="1" applyAlignment="1">
      <alignment horizontal="center"/>
    </xf>
    <xf numFmtId="165" fontId="26" fillId="0" borderId="23" xfId="1" applyNumberFormat="1" applyFont="1" applyFill="1" applyBorder="1" applyAlignment="1">
      <alignment horizontal="center"/>
    </xf>
    <xf numFmtId="3" fontId="25" fillId="23" borderId="22" xfId="1" applyNumberFormat="1" applyFont="1" applyFill="1" applyBorder="1" applyAlignment="1">
      <alignment horizontal="center"/>
    </xf>
    <xf numFmtId="165" fontId="25" fillId="23" borderId="23" xfId="1" applyNumberFormat="1" applyFont="1" applyFill="1" applyBorder="1" applyAlignment="1">
      <alignment horizontal="center"/>
    </xf>
    <xf numFmtId="3" fontId="27" fillId="23" borderId="22" xfId="1" applyNumberFormat="1" applyFont="1" applyFill="1" applyBorder="1" applyAlignment="1">
      <alignment horizontal="center"/>
    </xf>
    <xf numFmtId="166" fontId="27" fillId="23" borderId="23" xfId="1" applyNumberFormat="1" applyFont="1" applyFill="1" applyBorder="1" applyAlignment="1">
      <alignment horizontal="center"/>
    </xf>
    <xf numFmtId="3" fontId="29" fillId="23" borderId="24" xfId="1" applyNumberFormat="1" applyFont="1" applyFill="1" applyBorder="1" applyAlignment="1">
      <alignment horizontal="center"/>
    </xf>
    <xf numFmtId="3" fontId="29" fillId="23" borderId="25" xfId="1" applyNumberFormat="1" applyFont="1" applyFill="1" applyBorder="1" applyAlignment="1">
      <alignment horizontal="center"/>
    </xf>
    <xf numFmtId="165" fontId="29" fillId="23" borderId="25" xfId="1" applyNumberFormat="1" applyFont="1" applyFill="1" applyBorder="1" applyAlignment="1">
      <alignment horizontal="center"/>
    </xf>
    <xf numFmtId="165" fontId="29" fillId="23" borderId="26" xfId="1" applyNumberFormat="1" applyFont="1" applyFill="1" applyBorder="1" applyAlignment="1">
      <alignment horizontal="center"/>
    </xf>
    <xf numFmtId="3" fontId="48" fillId="23" borderId="24" xfId="1" applyNumberFormat="1" applyFont="1" applyFill="1" applyBorder="1" applyAlignment="1">
      <alignment horizontal="center"/>
    </xf>
    <xf numFmtId="3" fontId="48" fillId="23" borderId="25" xfId="1" applyNumberFormat="1" applyFont="1" applyFill="1" applyBorder="1" applyAlignment="1">
      <alignment horizontal="center"/>
    </xf>
    <xf numFmtId="165" fontId="48" fillId="23" borderId="25" xfId="1" applyNumberFormat="1" applyFont="1" applyFill="1" applyBorder="1" applyAlignment="1">
      <alignment horizontal="center"/>
    </xf>
    <xf numFmtId="165" fontId="48" fillId="23" borderId="26" xfId="1" applyNumberFormat="1" applyFont="1" applyFill="1" applyBorder="1" applyAlignment="1">
      <alignment horizontal="center"/>
    </xf>
    <xf numFmtId="165" fontId="48" fillId="40" borderId="25" xfId="1" applyNumberFormat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26" activePane="bottomRight" state="frozen"/>
      <selection activeCell="B16" sqref="B16"/>
      <selection pane="topRight" activeCell="B16" sqref="B16"/>
      <selection pane="bottomLeft" activeCell="B16" sqref="B16"/>
      <selection pane="bottomRight" activeCell="J3" sqref="J3"/>
    </sheetView>
  </sheetViews>
  <sheetFormatPr defaultColWidth="9.140625" defaultRowHeight="12.75" x14ac:dyDescent="0.2"/>
  <cols>
    <col min="1" max="1" width="74.425781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38" t="s">
        <v>48</v>
      </c>
      <c r="C1" s="38"/>
      <c r="D1" s="38"/>
      <c r="E1" s="38"/>
      <c r="F1" s="38"/>
      <c r="G1" s="38"/>
      <c r="H1" s="38"/>
      <c r="I1" s="38"/>
      <c r="J1" s="38"/>
      <c r="K1" s="28"/>
      <c r="L1" s="28"/>
      <c r="M1" s="28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35" t="s">
        <v>42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1:13" ht="18" x14ac:dyDescent="0.2">
      <c r="A6" s="3"/>
      <c r="B6" s="34" t="s">
        <v>49</v>
      </c>
      <c r="C6" s="34"/>
      <c r="D6" s="34"/>
      <c r="E6" s="34"/>
      <c r="F6" s="34" t="s">
        <v>50</v>
      </c>
      <c r="G6" s="34"/>
      <c r="H6" s="34"/>
      <c r="I6" s="34"/>
      <c r="J6" s="34" t="s">
        <v>43</v>
      </c>
      <c r="K6" s="34"/>
      <c r="L6" s="34"/>
      <c r="M6" s="34"/>
    </row>
    <row r="7" spans="1:13" ht="45" x14ac:dyDescent="0.25">
      <c r="A7" s="4" t="s">
        <v>29</v>
      </c>
      <c r="B7" s="5">
        <v>2017</v>
      </c>
      <c r="C7" s="6">
        <v>2018</v>
      </c>
      <c r="D7" s="7" t="s">
        <v>41</v>
      </c>
      <c r="E7" s="7" t="s">
        <v>44</v>
      </c>
      <c r="F7" s="5">
        <v>2017</v>
      </c>
      <c r="G7" s="6">
        <v>2018</v>
      </c>
      <c r="H7" s="7" t="s">
        <v>41</v>
      </c>
      <c r="I7" s="7" t="s">
        <v>44</v>
      </c>
      <c r="J7" s="5" t="s">
        <v>0</v>
      </c>
      <c r="K7" s="5" t="s">
        <v>1</v>
      </c>
      <c r="L7" s="7" t="s">
        <v>41</v>
      </c>
      <c r="M7" s="7" t="s">
        <v>44</v>
      </c>
    </row>
    <row r="8" spans="1:13" ht="16.5" x14ac:dyDescent="0.25">
      <c r="A8" s="20" t="s">
        <v>30</v>
      </c>
      <c r="B8" s="39">
        <f>B9+B18+B20</f>
        <v>1652068.9101199997</v>
      </c>
      <c r="C8" s="21">
        <f>C9+C18+C20</f>
        <v>1898128.8672800001</v>
      </c>
      <c r="D8" s="19">
        <f t="shared" ref="D8:D44" si="0">(C8-B8)/B8*100</f>
        <v>14.894049252590053</v>
      </c>
      <c r="E8" s="40">
        <f>C8/C$44*100</f>
        <v>15.560974417371218</v>
      </c>
      <c r="F8" s="39">
        <f>F9+F18+F20</f>
        <v>1652068.9101199997</v>
      </c>
      <c r="G8" s="21">
        <f>G9+G18+G20</f>
        <v>1898128.8672800001</v>
      </c>
      <c r="H8" s="19">
        <f t="shared" ref="H8:H44" si="1">(G8-F8)/F8*100</f>
        <v>14.894049252590053</v>
      </c>
      <c r="I8" s="40">
        <f t="shared" ref="I8:I44" si="2">G8/G$44*100</f>
        <v>15.560974417371218</v>
      </c>
      <c r="J8" s="39">
        <f>J9+J18+J20</f>
        <v>20411081.065090001</v>
      </c>
      <c r="K8" s="21">
        <f>K9+K18+K20</f>
        <v>21473280.910099998</v>
      </c>
      <c r="L8" s="19">
        <f t="shared" ref="L8:L46" si="3">(K8-J8)/J8*100</f>
        <v>5.204035208241498</v>
      </c>
      <c r="M8" s="40">
        <f>K8/K$46*100</f>
        <v>13.590334928097</v>
      </c>
    </row>
    <row r="9" spans="1:13" ht="15.75" x14ac:dyDescent="0.25">
      <c r="A9" s="9" t="s">
        <v>31</v>
      </c>
      <c r="B9" s="39">
        <f>B10+B11+B12+B13+B14+B15+B16+B17</f>
        <v>1169883.3678799998</v>
      </c>
      <c r="C9" s="21">
        <f>C10+C11+C12+C13+C14+C15+C16+C17</f>
        <v>1308151.4746600001</v>
      </c>
      <c r="D9" s="19">
        <f t="shared" si="0"/>
        <v>11.81896508457611</v>
      </c>
      <c r="E9" s="40">
        <f t="shared" ref="E9:E44" si="4">C9/C$44*100</f>
        <v>10.724304330506705</v>
      </c>
      <c r="F9" s="39">
        <f>F10+F11+F12+F13+F14+F15+F16+F17</f>
        <v>1169883.3678799998</v>
      </c>
      <c r="G9" s="21">
        <f>G10+G11+G12+G13+G14+G15+G16+G17</f>
        <v>1308151.4746600001</v>
      </c>
      <c r="H9" s="19">
        <f t="shared" si="1"/>
        <v>11.81896508457611</v>
      </c>
      <c r="I9" s="40">
        <f t="shared" si="2"/>
        <v>10.724304330506705</v>
      </c>
      <c r="J9" s="39">
        <f>J10+J11+J12+J13+J14+J15+J16+J17</f>
        <v>14343582.4088</v>
      </c>
      <c r="K9" s="21">
        <f>K10+K11+K12+K13+K14+K15+K16+K17</f>
        <v>14659799.126770001</v>
      </c>
      <c r="L9" s="19">
        <f t="shared" si="3"/>
        <v>2.2045867549517961</v>
      </c>
      <c r="M9" s="40">
        <f t="shared" ref="M9:M46" si="5">K9/K$46*100</f>
        <v>9.2781154843328721</v>
      </c>
    </row>
    <row r="10" spans="1:13" ht="14.25" x14ac:dyDescent="0.2">
      <c r="A10" s="11" t="s">
        <v>7</v>
      </c>
      <c r="B10" s="41">
        <v>523301.51370000001</v>
      </c>
      <c r="C10" s="12">
        <v>548129.16926</v>
      </c>
      <c r="D10" s="13">
        <f t="shared" si="0"/>
        <v>4.7444264749888081</v>
      </c>
      <c r="E10" s="42">
        <f t="shared" si="4"/>
        <v>4.4935958391973552</v>
      </c>
      <c r="F10" s="41">
        <v>523301.51370000001</v>
      </c>
      <c r="G10" s="12">
        <v>548129.16926</v>
      </c>
      <c r="H10" s="13">
        <f t="shared" si="1"/>
        <v>4.7444264749888081</v>
      </c>
      <c r="I10" s="42">
        <f t="shared" si="2"/>
        <v>4.4935958391973552</v>
      </c>
      <c r="J10" s="41">
        <v>6421545.7488700002</v>
      </c>
      <c r="K10" s="12">
        <v>6394933.1777499998</v>
      </c>
      <c r="L10" s="13">
        <f t="shared" si="3"/>
        <v>-0.41442624814568146</v>
      </c>
      <c r="M10" s="42">
        <f t="shared" si="5"/>
        <v>4.0473220693324148</v>
      </c>
    </row>
    <row r="11" spans="1:13" ht="14.25" x14ac:dyDescent="0.2">
      <c r="A11" s="11" t="s">
        <v>6</v>
      </c>
      <c r="B11" s="41">
        <v>193163.39233</v>
      </c>
      <c r="C11" s="12">
        <v>225806.91282999999</v>
      </c>
      <c r="D11" s="13">
        <f t="shared" si="0"/>
        <v>16.899434259381742</v>
      </c>
      <c r="E11" s="42">
        <f t="shared" si="4"/>
        <v>1.8511786287979533</v>
      </c>
      <c r="F11" s="41">
        <v>193163.39233</v>
      </c>
      <c r="G11" s="12">
        <v>225806.91282999999</v>
      </c>
      <c r="H11" s="13">
        <f t="shared" si="1"/>
        <v>16.899434259381742</v>
      </c>
      <c r="I11" s="42">
        <f t="shared" si="2"/>
        <v>1.8511786287979533</v>
      </c>
      <c r="J11" s="41">
        <v>2037489.0090399999</v>
      </c>
      <c r="K11" s="12">
        <v>2263686.1833700002</v>
      </c>
      <c r="L11" s="13">
        <f t="shared" si="3"/>
        <v>11.101761694242327</v>
      </c>
      <c r="M11" s="42">
        <f t="shared" si="5"/>
        <v>1.432675962881568</v>
      </c>
    </row>
    <row r="12" spans="1:13" ht="14.25" x14ac:dyDescent="0.2">
      <c r="A12" s="11" t="s">
        <v>4</v>
      </c>
      <c r="B12" s="41">
        <v>98588.702839999998</v>
      </c>
      <c r="C12" s="12">
        <v>120119.82441</v>
      </c>
      <c r="D12" s="13">
        <f t="shared" si="0"/>
        <v>21.83933954881519</v>
      </c>
      <c r="E12" s="42">
        <f t="shared" si="4"/>
        <v>0.98474953249178043</v>
      </c>
      <c r="F12" s="41">
        <v>98588.702839999998</v>
      </c>
      <c r="G12" s="12">
        <v>120119.82441</v>
      </c>
      <c r="H12" s="13">
        <f t="shared" si="1"/>
        <v>21.83933954881519</v>
      </c>
      <c r="I12" s="42">
        <f t="shared" si="2"/>
        <v>0.98474953249178043</v>
      </c>
      <c r="J12" s="41">
        <v>1336609.78354</v>
      </c>
      <c r="K12" s="12">
        <v>1438136.68952</v>
      </c>
      <c r="L12" s="13">
        <f t="shared" si="3"/>
        <v>7.5958523744384747</v>
      </c>
      <c r="M12" s="42">
        <f t="shared" si="5"/>
        <v>0.91018970807430433</v>
      </c>
    </row>
    <row r="13" spans="1:13" ht="14.25" x14ac:dyDescent="0.2">
      <c r="A13" s="11" t="s">
        <v>5</v>
      </c>
      <c r="B13" s="41">
        <v>96308.269539999994</v>
      </c>
      <c r="C13" s="12">
        <v>108847.15958000001</v>
      </c>
      <c r="D13" s="13">
        <f t="shared" si="0"/>
        <v>13.019536224552555</v>
      </c>
      <c r="E13" s="42">
        <f t="shared" si="4"/>
        <v>0.89233554940611337</v>
      </c>
      <c r="F13" s="41">
        <v>96308.269539999994</v>
      </c>
      <c r="G13" s="12">
        <v>108847.15958000001</v>
      </c>
      <c r="H13" s="13">
        <f t="shared" si="1"/>
        <v>13.019536224552555</v>
      </c>
      <c r="I13" s="42">
        <f t="shared" si="2"/>
        <v>0.89233554940611337</v>
      </c>
      <c r="J13" s="41">
        <v>1303194.4645</v>
      </c>
      <c r="K13" s="12">
        <v>1293850.3265500001</v>
      </c>
      <c r="L13" s="13">
        <f t="shared" si="3"/>
        <v>-0.71701792821725785</v>
      </c>
      <c r="M13" s="42">
        <f t="shared" si="5"/>
        <v>0.81887157152457191</v>
      </c>
    </row>
    <row r="14" spans="1:13" ht="14.25" x14ac:dyDescent="0.2">
      <c r="A14" s="11" t="s">
        <v>2</v>
      </c>
      <c r="B14" s="41">
        <v>153847.91657</v>
      </c>
      <c r="C14" s="12">
        <v>155137.42650999999</v>
      </c>
      <c r="D14" s="13">
        <f t="shared" si="0"/>
        <v>0.83817185747411049</v>
      </c>
      <c r="E14" s="42">
        <f t="shared" si="4"/>
        <v>1.2718259369598459</v>
      </c>
      <c r="F14" s="41">
        <v>153847.91657</v>
      </c>
      <c r="G14" s="12">
        <v>155137.42650999999</v>
      </c>
      <c r="H14" s="13">
        <f t="shared" si="1"/>
        <v>0.83817185747411049</v>
      </c>
      <c r="I14" s="42">
        <f t="shared" si="2"/>
        <v>1.2718259369598459</v>
      </c>
      <c r="J14" s="41">
        <v>1959222.86579</v>
      </c>
      <c r="K14" s="12">
        <v>1867286.2453699999</v>
      </c>
      <c r="L14" s="13">
        <f t="shared" si="3"/>
        <v>-4.6925044631371868</v>
      </c>
      <c r="M14" s="42">
        <f t="shared" si="5"/>
        <v>1.1817963723126668</v>
      </c>
    </row>
    <row r="15" spans="1:13" ht="14.25" x14ac:dyDescent="0.2">
      <c r="A15" s="11" t="s">
        <v>3</v>
      </c>
      <c r="B15" s="41">
        <v>25053.806250000001</v>
      </c>
      <c r="C15" s="12">
        <v>63499.137699999999</v>
      </c>
      <c r="D15" s="13">
        <f t="shared" si="0"/>
        <v>153.45106075449112</v>
      </c>
      <c r="E15" s="42">
        <f t="shared" si="4"/>
        <v>0.52056974334455053</v>
      </c>
      <c r="F15" s="41">
        <v>25053.806250000001</v>
      </c>
      <c r="G15" s="12">
        <v>63499.137699999999</v>
      </c>
      <c r="H15" s="13">
        <f t="shared" si="1"/>
        <v>153.45106075449112</v>
      </c>
      <c r="I15" s="42">
        <f t="shared" si="2"/>
        <v>0.52056974334455053</v>
      </c>
      <c r="J15" s="41">
        <v>205677.49166999999</v>
      </c>
      <c r="K15" s="12">
        <v>361437.52622</v>
      </c>
      <c r="L15" s="13">
        <f t="shared" si="3"/>
        <v>75.730228565753706</v>
      </c>
      <c r="M15" s="42">
        <f t="shared" si="5"/>
        <v>0.22875205039590601</v>
      </c>
    </row>
    <row r="16" spans="1:13" ht="14.25" x14ac:dyDescent="0.2">
      <c r="A16" s="11" t="s">
        <v>8</v>
      </c>
      <c r="B16" s="41">
        <v>72553.879400000005</v>
      </c>
      <c r="C16" s="12">
        <v>77912.085040000005</v>
      </c>
      <c r="D16" s="13">
        <f t="shared" si="0"/>
        <v>7.3851400976913162</v>
      </c>
      <c r="E16" s="42">
        <f t="shared" si="4"/>
        <v>0.6387279509893502</v>
      </c>
      <c r="F16" s="41">
        <v>72553.879400000005</v>
      </c>
      <c r="G16" s="12">
        <v>77912.085040000005</v>
      </c>
      <c r="H16" s="13">
        <f t="shared" si="1"/>
        <v>7.3851400976913162</v>
      </c>
      <c r="I16" s="42">
        <f t="shared" si="2"/>
        <v>0.6387279509893502</v>
      </c>
      <c r="J16" s="41">
        <v>997800.44001999998</v>
      </c>
      <c r="K16" s="12">
        <v>954023.56085999997</v>
      </c>
      <c r="L16" s="13">
        <f t="shared" si="3"/>
        <v>-4.3873381293680875</v>
      </c>
      <c r="M16" s="42">
        <f t="shared" si="5"/>
        <v>0.60379686623876772</v>
      </c>
    </row>
    <row r="17" spans="1:13" ht="14.25" x14ac:dyDescent="0.2">
      <c r="A17" s="11" t="s">
        <v>9</v>
      </c>
      <c r="B17" s="41">
        <v>7065.8872499999998</v>
      </c>
      <c r="C17" s="12">
        <v>8699.7593300000008</v>
      </c>
      <c r="D17" s="13">
        <f t="shared" si="0"/>
        <v>23.123381709777512</v>
      </c>
      <c r="E17" s="42">
        <f t="shared" si="4"/>
        <v>7.1321149319756194E-2</v>
      </c>
      <c r="F17" s="41">
        <v>7065.8872499999998</v>
      </c>
      <c r="G17" s="12">
        <v>8699.7593300000008</v>
      </c>
      <c r="H17" s="13">
        <f t="shared" si="1"/>
        <v>23.123381709777512</v>
      </c>
      <c r="I17" s="42">
        <f t="shared" si="2"/>
        <v>7.1321149319756194E-2</v>
      </c>
      <c r="J17" s="41">
        <v>82042.605370000005</v>
      </c>
      <c r="K17" s="12">
        <v>86445.417130000002</v>
      </c>
      <c r="L17" s="13">
        <f t="shared" si="3"/>
        <v>5.366494323460314</v>
      </c>
      <c r="M17" s="42">
        <f t="shared" si="5"/>
        <v>5.4710883572671662E-2</v>
      </c>
    </row>
    <row r="18" spans="1:13" ht="15.75" x14ac:dyDescent="0.25">
      <c r="A18" s="9" t="s">
        <v>32</v>
      </c>
      <c r="B18" s="39">
        <f>B19</f>
        <v>170613.20470999999</v>
      </c>
      <c r="C18" s="21">
        <f>C19</f>
        <v>218448.59641999999</v>
      </c>
      <c r="D18" s="19">
        <f t="shared" si="0"/>
        <v>28.037332626925487</v>
      </c>
      <c r="E18" s="40">
        <f t="shared" si="4"/>
        <v>1.7908547090764151</v>
      </c>
      <c r="F18" s="39">
        <f>F19</f>
        <v>170613.20470999999</v>
      </c>
      <c r="G18" s="21">
        <f>G19</f>
        <v>218448.59641999999</v>
      </c>
      <c r="H18" s="19">
        <f t="shared" si="1"/>
        <v>28.037332626925487</v>
      </c>
      <c r="I18" s="40">
        <f t="shared" si="2"/>
        <v>1.7908547090764151</v>
      </c>
      <c r="J18" s="39">
        <f>J19</f>
        <v>1927153.4131400001</v>
      </c>
      <c r="K18" s="21">
        <f>K19</f>
        <v>2308261.4965400002</v>
      </c>
      <c r="L18" s="19">
        <f t="shared" si="3"/>
        <v>19.775700304992487</v>
      </c>
      <c r="M18" s="40">
        <f t="shared" si="5"/>
        <v>1.4608874615361671</v>
      </c>
    </row>
    <row r="19" spans="1:13" ht="14.25" x14ac:dyDescent="0.2">
      <c r="A19" s="11" t="s">
        <v>10</v>
      </c>
      <c r="B19" s="41">
        <v>170613.20470999999</v>
      </c>
      <c r="C19" s="12">
        <v>218448.59641999999</v>
      </c>
      <c r="D19" s="13">
        <f t="shared" si="0"/>
        <v>28.037332626925487</v>
      </c>
      <c r="E19" s="42">
        <f t="shared" si="4"/>
        <v>1.7908547090764151</v>
      </c>
      <c r="F19" s="41">
        <v>170613.20470999999</v>
      </c>
      <c r="G19" s="12">
        <v>218448.59641999999</v>
      </c>
      <c r="H19" s="13">
        <f t="shared" si="1"/>
        <v>28.037332626925487</v>
      </c>
      <c r="I19" s="42">
        <f t="shared" si="2"/>
        <v>1.7908547090764151</v>
      </c>
      <c r="J19" s="41">
        <v>1927153.4131400001</v>
      </c>
      <c r="K19" s="12">
        <v>2308261.4965400002</v>
      </c>
      <c r="L19" s="13">
        <f t="shared" si="3"/>
        <v>19.775700304992487</v>
      </c>
      <c r="M19" s="42">
        <f t="shared" si="5"/>
        <v>1.4608874615361671</v>
      </c>
    </row>
    <row r="20" spans="1:13" ht="15.75" x14ac:dyDescent="0.25">
      <c r="A20" s="9" t="s">
        <v>33</v>
      </c>
      <c r="B20" s="39">
        <f>B21</f>
        <v>311572.33753000002</v>
      </c>
      <c r="C20" s="21">
        <f>C21</f>
        <v>371528.79619999998</v>
      </c>
      <c r="D20" s="10">
        <f t="shared" si="0"/>
        <v>19.243190568619397</v>
      </c>
      <c r="E20" s="43">
        <f t="shared" si="4"/>
        <v>3.0458153777880961</v>
      </c>
      <c r="F20" s="39">
        <f>F21</f>
        <v>311572.33753000002</v>
      </c>
      <c r="G20" s="21">
        <f>G21</f>
        <v>371528.79619999998</v>
      </c>
      <c r="H20" s="10">
        <f t="shared" si="1"/>
        <v>19.243190568619397</v>
      </c>
      <c r="I20" s="43">
        <f t="shared" si="2"/>
        <v>3.0458153777880961</v>
      </c>
      <c r="J20" s="39">
        <f>J21</f>
        <v>4140345.24315</v>
      </c>
      <c r="K20" s="21">
        <f>K21</f>
        <v>4505220.2867900003</v>
      </c>
      <c r="L20" s="10">
        <f t="shared" si="3"/>
        <v>8.8126719442942179</v>
      </c>
      <c r="M20" s="43">
        <f t="shared" si="5"/>
        <v>2.8513319822279644</v>
      </c>
    </row>
    <row r="21" spans="1:13" ht="14.25" x14ac:dyDescent="0.2">
      <c r="A21" s="11" t="s">
        <v>11</v>
      </c>
      <c r="B21" s="41">
        <v>311572.33753000002</v>
      </c>
      <c r="C21" s="12">
        <v>371528.79619999998</v>
      </c>
      <c r="D21" s="13">
        <f t="shared" si="0"/>
        <v>19.243190568619397</v>
      </c>
      <c r="E21" s="42">
        <f t="shared" si="4"/>
        <v>3.0458153777880961</v>
      </c>
      <c r="F21" s="41">
        <v>311572.33753000002</v>
      </c>
      <c r="G21" s="12">
        <v>371528.79619999998</v>
      </c>
      <c r="H21" s="13">
        <f t="shared" si="1"/>
        <v>19.243190568619397</v>
      </c>
      <c r="I21" s="42">
        <f t="shared" si="2"/>
        <v>3.0458153777880961</v>
      </c>
      <c r="J21" s="41">
        <v>4140345.24315</v>
      </c>
      <c r="K21" s="12">
        <v>4505220.2867900003</v>
      </c>
      <c r="L21" s="13">
        <f t="shared" si="3"/>
        <v>8.8126719442942179</v>
      </c>
      <c r="M21" s="42">
        <f t="shared" si="5"/>
        <v>2.8513319822279644</v>
      </c>
    </row>
    <row r="22" spans="1:13" ht="16.5" x14ac:dyDescent="0.25">
      <c r="A22" s="20" t="s">
        <v>34</v>
      </c>
      <c r="B22" s="39">
        <f>B23+B27+B29</f>
        <v>8506029.5457199998</v>
      </c>
      <c r="C22" s="21">
        <f>C23+C27+C29</f>
        <v>9908370.5384500008</v>
      </c>
      <c r="D22" s="19">
        <f t="shared" si="0"/>
        <v>16.48643453672954</v>
      </c>
      <c r="E22" s="40">
        <f t="shared" si="4"/>
        <v>81.229416571488713</v>
      </c>
      <c r="F22" s="39">
        <f>F23+F27+F29</f>
        <v>8506029.5457199998</v>
      </c>
      <c r="G22" s="21">
        <f>G23+G27+G29</f>
        <v>9908370.5384500008</v>
      </c>
      <c r="H22" s="19">
        <f t="shared" si="1"/>
        <v>16.48643453672954</v>
      </c>
      <c r="I22" s="40">
        <f t="shared" si="2"/>
        <v>81.229416571488713</v>
      </c>
      <c r="J22" s="39">
        <f>J23+J27+J29</f>
        <v>108635064.97032</v>
      </c>
      <c r="K22" s="21">
        <f>K23+K27+K29</f>
        <v>122754384.75709</v>
      </c>
      <c r="L22" s="19">
        <f t="shared" si="3"/>
        <v>12.997018771634661</v>
      </c>
      <c r="M22" s="40">
        <f t="shared" si="5"/>
        <v>77.690652384501846</v>
      </c>
    </row>
    <row r="23" spans="1:13" ht="15.75" x14ac:dyDescent="0.25">
      <c r="A23" s="9" t="s">
        <v>35</v>
      </c>
      <c r="B23" s="39">
        <f>B24+B25+B26</f>
        <v>849812.14425000001</v>
      </c>
      <c r="C23" s="21">
        <f>C24+C25+C26</f>
        <v>995238.00783000002</v>
      </c>
      <c r="D23" s="19">
        <f>(C23-B23)/B23*100</f>
        <v>17.112707151101645</v>
      </c>
      <c r="E23" s="40">
        <f t="shared" si="4"/>
        <v>8.1590209421506028</v>
      </c>
      <c r="F23" s="39">
        <f>F24+F25+F26</f>
        <v>849812.14425000001</v>
      </c>
      <c r="G23" s="21">
        <f>G24+G25+G26</f>
        <v>995238.00783000002</v>
      </c>
      <c r="H23" s="19">
        <f t="shared" si="1"/>
        <v>17.112707151101645</v>
      </c>
      <c r="I23" s="40">
        <f t="shared" si="2"/>
        <v>8.1590209421506028</v>
      </c>
      <c r="J23" s="39">
        <f>J24+J25+J26</f>
        <v>11215396.026760001</v>
      </c>
      <c r="K23" s="21">
        <f>K24+K25+K26</f>
        <v>11930680.12435</v>
      </c>
      <c r="L23" s="19">
        <f t="shared" si="3"/>
        <v>6.3776980846982783</v>
      </c>
      <c r="M23" s="40">
        <f t="shared" si="5"/>
        <v>7.5508693566078531</v>
      </c>
    </row>
    <row r="24" spans="1:13" ht="14.25" x14ac:dyDescent="0.2">
      <c r="A24" s="11" t="s">
        <v>12</v>
      </c>
      <c r="B24" s="41">
        <v>613393.96707999997</v>
      </c>
      <c r="C24" s="12">
        <v>696415.73346000002</v>
      </c>
      <c r="D24" s="13">
        <f t="shared" si="0"/>
        <v>13.534819518231778</v>
      </c>
      <c r="E24" s="42">
        <f t="shared" si="4"/>
        <v>5.7092579956149416</v>
      </c>
      <c r="F24" s="41">
        <v>613393.96707999997</v>
      </c>
      <c r="G24" s="12">
        <v>696415.73346000002</v>
      </c>
      <c r="H24" s="13">
        <f t="shared" si="1"/>
        <v>13.534819518231778</v>
      </c>
      <c r="I24" s="42">
        <f t="shared" si="2"/>
        <v>5.7092579956149416</v>
      </c>
      <c r="J24" s="41">
        <v>7883840.3379100002</v>
      </c>
      <c r="K24" s="12">
        <v>8183687.6522500003</v>
      </c>
      <c r="L24" s="13">
        <f t="shared" si="3"/>
        <v>3.803315408331688</v>
      </c>
      <c r="M24" s="42">
        <f t="shared" si="5"/>
        <v>5.179416066256425</v>
      </c>
    </row>
    <row r="25" spans="1:13" ht="14.25" x14ac:dyDescent="0.2">
      <c r="A25" s="11" t="s">
        <v>13</v>
      </c>
      <c r="B25" s="41">
        <v>90876.830560000002</v>
      </c>
      <c r="C25" s="12">
        <v>129309.66172</v>
      </c>
      <c r="D25" s="13">
        <f t="shared" si="0"/>
        <v>42.291121865903243</v>
      </c>
      <c r="E25" s="42">
        <f t="shared" si="4"/>
        <v>1.0600883705157946</v>
      </c>
      <c r="F25" s="41">
        <v>90876.830560000002</v>
      </c>
      <c r="G25" s="12">
        <v>129309.66172</v>
      </c>
      <c r="H25" s="13">
        <f t="shared" si="1"/>
        <v>42.291121865903243</v>
      </c>
      <c r="I25" s="42">
        <f t="shared" si="2"/>
        <v>1.0600883705157946</v>
      </c>
      <c r="J25" s="41">
        <v>1396647.2545400001</v>
      </c>
      <c r="K25" s="12">
        <v>1557717.08589</v>
      </c>
      <c r="L25" s="13">
        <f t="shared" si="3"/>
        <v>11.532606449224708</v>
      </c>
      <c r="M25" s="42">
        <f t="shared" si="5"/>
        <v>0.98587155866372722</v>
      </c>
    </row>
    <row r="26" spans="1:13" ht="14.25" x14ac:dyDescent="0.2">
      <c r="A26" s="11" t="s">
        <v>14</v>
      </c>
      <c r="B26" s="41">
        <v>145541.34661000001</v>
      </c>
      <c r="C26" s="12">
        <v>169512.61265</v>
      </c>
      <c r="D26" s="13">
        <f t="shared" si="0"/>
        <v>16.470416550586556</v>
      </c>
      <c r="E26" s="42">
        <f t="shared" si="4"/>
        <v>1.3896745760198681</v>
      </c>
      <c r="F26" s="41">
        <v>145541.34661000001</v>
      </c>
      <c r="G26" s="12">
        <v>169512.61265</v>
      </c>
      <c r="H26" s="13">
        <f t="shared" si="1"/>
        <v>16.470416550586556</v>
      </c>
      <c r="I26" s="42">
        <f t="shared" si="2"/>
        <v>1.3896745760198681</v>
      </c>
      <c r="J26" s="41">
        <v>1934908.4343099999</v>
      </c>
      <c r="K26" s="12">
        <v>2189275.3862100001</v>
      </c>
      <c r="L26" s="13">
        <f t="shared" si="3"/>
        <v>13.146200997914869</v>
      </c>
      <c r="M26" s="42">
        <f t="shared" si="5"/>
        <v>1.3855817316877013</v>
      </c>
    </row>
    <row r="27" spans="1:13" ht="15.75" x14ac:dyDescent="0.25">
      <c r="A27" s="9" t="s">
        <v>36</v>
      </c>
      <c r="B27" s="39">
        <f>B28</f>
        <v>1230554.3856200001</v>
      </c>
      <c r="C27" s="21">
        <f>C28</f>
        <v>1353176.81011</v>
      </c>
      <c r="D27" s="19">
        <f t="shared" si="0"/>
        <v>9.9648114640799115</v>
      </c>
      <c r="E27" s="40">
        <f t="shared" si="4"/>
        <v>11.093424733841076</v>
      </c>
      <c r="F27" s="39">
        <f>F28</f>
        <v>1230554.3856200001</v>
      </c>
      <c r="G27" s="21">
        <f>G28</f>
        <v>1353176.81011</v>
      </c>
      <c r="H27" s="19">
        <f t="shared" si="1"/>
        <v>9.9648114640799115</v>
      </c>
      <c r="I27" s="40">
        <f t="shared" si="2"/>
        <v>11.093424733841076</v>
      </c>
      <c r="J27" s="39">
        <f>J28</f>
        <v>14169270.35705</v>
      </c>
      <c r="K27" s="21">
        <f>K28</f>
        <v>16160779.07777</v>
      </c>
      <c r="L27" s="19">
        <f t="shared" si="3"/>
        <v>14.055125426618135</v>
      </c>
      <c r="M27" s="40">
        <f t="shared" si="5"/>
        <v>10.228078386595003</v>
      </c>
    </row>
    <row r="28" spans="1:13" ht="14.25" x14ac:dyDescent="0.2">
      <c r="A28" s="11" t="s">
        <v>15</v>
      </c>
      <c r="B28" s="41">
        <v>1230554.3856200001</v>
      </c>
      <c r="C28" s="12">
        <v>1353176.81011</v>
      </c>
      <c r="D28" s="13">
        <f t="shared" si="0"/>
        <v>9.9648114640799115</v>
      </c>
      <c r="E28" s="42">
        <f t="shared" si="4"/>
        <v>11.093424733841076</v>
      </c>
      <c r="F28" s="41">
        <v>1230554.3856200001</v>
      </c>
      <c r="G28" s="12">
        <v>1353176.81011</v>
      </c>
      <c r="H28" s="13">
        <f t="shared" si="1"/>
        <v>9.9648114640799115</v>
      </c>
      <c r="I28" s="42">
        <f t="shared" si="2"/>
        <v>11.093424733841076</v>
      </c>
      <c r="J28" s="41">
        <v>14169270.35705</v>
      </c>
      <c r="K28" s="12">
        <v>16160779.07777</v>
      </c>
      <c r="L28" s="13">
        <f t="shared" si="3"/>
        <v>14.055125426618135</v>
      </c>
      <c r="M28" s="42">
        <f t="shared" si="5"/>
        <v>10.228078386595003</v>
      </c>
    </row>
    <row r="29" spans="1:13" ht="15.75" x14ac:dyDescent="0.25">
      <c r="A29" s="9" t="s">
        <v>37</v>
      </c>
      <c r="B29" s="39">
        <f>B30+B31+B32+B33+B34+B35+B36+B37+B38+B39+B40+B41</f>
        <v>6425663.0158499992</v>
      </c>
      <c r="C29" s="21">
        <f>C30+C31+C32+C33+C34+C35+C36+C37+C38+C39+C40+C41</f>
        <v>7559955.7205100004</v>
      </c>
      <c r="D29" s="19">
        <f t="shared" si="0"/>
        <v>17.652539541243819</v>
      </c>
      <c r="E29" s="40">
        <f t="shared" si="4"/>
        <v>61.976970895497033</v>
      </c>
      <c r="F29" s="39">
        <f>F30+F31+F32+F33+F34+F35+F36+F37+F38+F39+F40+F41</f>
        <v>6425663.0158499992</v>
      </c>
      <c r="G29" s="21">
        <f>G30+G31+G32+G33+G34+G35+G36+G37+G38+G39+G40+G41</f>
        <v>7559955.7205100004</v>
      </c>
      <c r="H29" s="19">
        <f t="shared" si="1"/>
        <v>17.652539541243819</v>
      </c>
      <c r="I29" s="40">
        <f t="shared" si="2"/>
        <v>61.976970895497033</v>
      </c>
      <c r="J29" s="39">
        <f>J30+J31+J32+J33+J34+J35+J36+J37+J38+J39+J40+J41</f>
        <v>83250398.586510003</v>
      </c>
      <c r="K29" s="21">
        <f>K30+K31+K32+K33+K34+K35+K36+K37+K38+K39+K40+K41</f>
        <v>94662925.554969996</v>
      </c>
      <c r="L29" s="19">
        <f t="shared" si="3"/>
        <v>13.708675468503154</v>
      </c>
      <c r="M29" s="40">
        <f t="shared" si="5"/>
        <v>59.911704641298982</v>
      </c>
    </row>
    <row r="30" spans="1:13" ht="14.25" x14ac:dyDescent="0.2">
      <c r="A30" s="32" t="s">
        <v>16</v>
      </c>
      <c r="B30" s="41">
        <v>1245686.8463699999</v>
      </c>
      <c r="C30" s="12">
        <v>1433355.49013</v>
      </c>
      <c r="D30" s="13">
        <f t="shared" si="0"/>
        <v>15.065475268272833</v>
      </c>
      <c r="E30" s="42">
        <f t="shared" si="4"/>
        <v>11.750734366562535</v>
      </c>
      <c r="F30" s="41">
        <v>1245686.8463699999</v>
      </c>
      <c r="G30" s="12">
        <v>1433355.49013</v>
      </c>
      <c r="H30" s="13">
        <f t="shared" si="1"/>
        <v>15.065475268272833</v>
      </c>
      <c r="I30" s="42">
        <f t="shared" si="2"/>
        <v>11.750734366562535</v>
      </c>
      <c r="J30" s="41">
        <v>16883712.316849999</v>
      </c>
      <c r="K30" s="12">
        <v>17226568.22969</v>
      </c>
      <c r="L30" s="13">
        <f t="shared" si="3"/>
        <v>2.0306903269006185</v>
      </c>
      <c r="M30" s="42">
        <f t="shared" si="5"/>
        <v>10.902611151195147</v>
      </c>
    </row>
    <row r="31" spans="1:13" ht="14.25" x14ac:dyDescent="0.2">
      <c r="A31" s="11" t="s">
        <v>17</v>
      </c>
      <c r="B31" s="41">
        <v>2064185.3696600001</v>
      </c>
      <c r="C31" s="12">
        <v>2286660.6821300001</v>
      </c>
      <c r="D31" s="13">
        <f t="shared" si="0"/>
        <v>10.777874688000757</v>
      </c>
      <c r="E31" s="42">
        <f t="shared" si="4"/>
        <v>18.746181562911037</v>
      </c>
      <c r="F31" s="41">
        <v>2064185.3696600001</v>
      </c>
      <c r="G31" s="12">
        <v>2286660.6821300001</v>
      </c>
      <c r="H31" s="13">
        <f t="shared" si="1"/>
        <v>10.777874688000757</v>
      </c>
      <c r="I31" s="42">
        <f t="shared" si="2"/>
        <v>18.746181562911037</v>
      </c>
      <c r="J31" s="41">
        <v>24439833.701110002</v>
      </c>
      <c r="K31" s="12">
        <v>28754249.559300002</v>
      </c>
      <c r="L31" s="13">
        <f t="shared" si="3"/>
        <v>17.653212828506476</v>
      </c>
      <c r="M31" s="42">
        <f t="shared" si="5"/>
        <v>18.198424532935185</v>
      </c>
    </row>
    <row r="32" spans="1:13" ht="14.25" x14ac:dyDescent="0.2">
      <c r="A32" s="11" t="s">
        <v>18</v>
      </c>
      <c r="B32" s="41">
        <v>65125.639880000002</v>
      </c>
      <c r="C32" s="12">
        <v>42657.50503</v>
      </c>
      <c r="D32" s="13">
        <f t="shared" si="0"/>
        <v>-34.49967615120498</v>
      </c>
      <c r="E32" s="42">
        <f t="shared" si="4"/>
        <v>0.34970878738698175</v>
      </c>
      <c r="F32" s="41">
        <v>65125.639880000002</v>
      </c>
      <c r="G32" s="12">
        <v>42657.50503</v>
      </c>
      <c r="H32" s="13">
        <f t="shared" si="1"/>
        <v>-34.49967615120498</v>
      </c>
      <c r="I32" s="42">
        <f t="shared" si="2"/>
        <v>0.34970878738698175</v>
      </c>
      <c r="J32" s="41">
        <v>995887.48624999996</v>
      </c>
      <c r="K32" s="12">
        <v>1315690.27831</v>
      </c>
      <c r="L32" s="13">
        <f t="shared" si="3"/>
        <v>32.112341652590985</v>
      </c>
      <c r="M32" s="42">
        <f t="shared" si="5"/>
        <v>0.83269397064813933</v>
      </c>
    </row>
    <row r="33" spans="1:13" ht="14.25" x14ac:dyDescent="0.2">
      <c r="A33" s="11" t="s">
        <v>19</v>
      </c>
      <c r="B33" s="41">
        <v>603327.88795999996</v>
      </c>
      <c r="C33" s="12">
        <v>769397.44761000003</v>
      </c>
      <c r="D33" s="13">
        <f t="shared" si="0"/>
        <v>27.525589810131617</v>
      </c>
      <c r="E33" s="42">
        <f t="shared" si="4"/>
        <v>6.3075664700292471</v>
      </c>
      <c r="F33" s="41">
        <v>603327.88795999996</v>
      </c>
      <c r="G33" s="12">
        <v>769397.44761000003</v>
      </c>
      <c r="H33" s="13">
        <f t="shared" si="1"/>
        <v>27.525589810131617</v>
      </c>
      <c r="I33" s="42">
        <f t="shared" si="2"/>
        <v>6.3075664700292471</v>
      </c>
      <c r="J33" s="41">
        <v>9952138.9873099998</v>
      </c>
      <c r="K33" s="12">
        <v>10664304.855970001</v>
      </c>
      <c r="L33" s="13">
        <f t="shared" si="3"/>
        <v>7.1559075849732974</v>
      </c>
      <c r="M33" s="42">
        <f t="shared" si="5"/>
        <v>6.7493866156147</v>
      </c>
    </row>
    <row r="34" spans="1:13" ht="14.25" x14ac:dyDescent="0.2">
      <c r="A34" s="11" t="s">
        <v>20</v>
      </c>
      <c r="B34" s="41">
        <v>388792.40402000002</v>
      </c>
      <c r="C34" s="12">
        <v>513165.01594999997</v>
      </c>
      <c r="D34" s="13">
        <f t="shared" si="0"/>
        <v>31.989465494701914</v>
      </c>
      <c r="E34" s="42">
        <f t="shared" si="4"/>
        <v>4.2069576111187681</v>
      </c>
      <c r="F34" s="41">
        <v>388792.40402000002</v>
      </c>
      <c r="G34" s="12">
        <v>513165.01594999997</v>
      </c>
      <c r="H34" s="13">
        <f t="shared" si="1"/>
        <v>31.989465494701914</v>
      </c>
      <c r="I34" s="42">
        <f t="shared" si="2"/>
        <v>4.2069576111187681</v>
      </c>
      <c r="J34" s="41">
        <v>5312692.7543000001</v>
      </c>
      <c r="K34" s="12">
        <v>6207803.2603799999</v>
      </c>
      <c r="L34" s="13">
        <f t="shared" si="3"/>
        <v>16.848527620113416</v>
      </c>
      <c r="M34" s="42">
        <f t="shared" si="5"/>
        <v>3.9288884558211592</v>
      </c>
    </row>
    <row r="35" spans="1:13" ht="14.25" x14ac:dyDescent="0.2">
      <c r="A35" s="11" t="s">
        <v>21</v>
      </c>
      <c r="B35" s="41">
        <v>464949.65331000002</v>
      </c>
      <c r="C35" s="12">
        <v>597891.77859999996</v>
      </c>
      <c r="D35" s="13">
        <f t="shared" si="0"/>
        <v>28.592800176014382</v>
      </c>
      <c r="E35" s="42">
        <f t="shared" si="4"/>
        <v>4.9015526983072535</v>
      </c>
      <c r="F35" s="41">
        <v>464949.65331000002</v>
      </c>
      <c r="G35" s="12">
        <v>597891.77859999996</v>
      </c>
      <c r="H35" s="13">
        <f t="shared" si="1"/>
        <v>28.592800176014382</v>
      </c>
      <c r="I35" s="42">
        <f t="shared" si="2"/>
        <v>4.9015526983072535</v>
      </c>
      <c r="J35" s="41">
        <v>5986776.5156199997</v>
      </c>
      <c r="K35" s="12">
        <v>6944068.1629400002</v>
      </c>
      <c r="L35" s="13">
        <f t="shared" si="3"/>
        <v>15.990101598453634</v>
      </c>
      <c r="M35" s="42">
        <f t="shared" si="5"/>
        <v>4.3948669275546859</v>
      </c>
    </row>
    <row r="36" spans="1:13" ht="14.25" x14ac:dyDescent="0.2">
      <c r="A36" s="11" t="s">
        <v>22</v>
      </c>
      <c r="B36" s="41">
        <v>850631.40171999997</v>
      </c>
      <c r="C36" s="12">
        <v>1119973.6168500001</v>
      </c>
      <c r="D36" s="13">
        <f t="shared" si="0"/>
        <v>31.663798748245458</v>
      </c>
      <c r="E36" s="42">
        <f t="shared" si="4"/>
        <v>9.1816109540062705</v>
      </c>
      <c r="F36" s="41">
        <v>850631.40171999997</v>
      </c>
      <c r="G36" s="12">
        <v>1119973.6168500001</v>
      </c>
      <c r="H36" s="13">
        <f t="shared" si="1"/>
        <v>31.663798748245458</v>
      </c>
      <c r="I36" s="42">
        <f t="shared" si="2"/>
        <v>9.1816109540062705</v>
      </c>
      <c r="J36" s="41">
        <v>9296910.7783700004</v>
      </c>
      <c r="K36" s="12">
        <v>11725190.64552</v>
      </c>
      <c r="L36" s="13">
        <f t="shared" si="3"/>
        <v>26.119212338786607</v>
      </c>
      <c r="M36" s="42">
        <f t="shared" si="5"/>
        <v>7.4208160660468261</v>
      </c>
    </row>
    <row r="37" spans="1:13" ht="14.25" x14ac:dyDescent="0.2">
      <c r="A37" s="14" t="s">
        <v>23</v>
      </c>
      <c r="B37" s="41">
        <v>180942.39872</v>
      </c>
      <c r="C37" s="12">
        <v>208805.16555000001</v>
      </c>
      <c r="D37" s="13">
        <f t="shared" si="0"/>
        <v>15.398694295589809</v>
      </c>
      <c r="E37" s="42">
        <f t="shared" si="4"/>
        <v>1.7117972838138225</v>
      </c>
      <c r="F37" s="41">
        <v>180942.39872</v>
      </c>
      <c r="G37" s="12">
        <v>208805.16555000001</v>
      </c>
      <c r="H37" s="13">
        <f t="shared" si="1"/>
        <v>15.398694295589809</v>
      </c>
      <c r="I37" s="42">
        <f t="shared" si="2"/>
        <v>1.7117972838138225</v>
      </c>
      <c r="J37" s="41">
        <v>2647414.6724700001</v>
      </c>
      <c r="K37" s="12">
        <v>2734208.9081700002</v>
      </c>
      <c r="L37" s="13">
        <f t="shared" si="3"/>
        <v>3.2784526203075806</v>
      </c>
      <c r="M37" s="42">
        <f t="shared" si="5"/>
        <v>1.7304675042899009</v>
      </c>
    </row>
    <row r="38" spans="1:13" ht="14.25" x14ac:dyDescent="0.2">
      <c r="A38" s="11" t="s">
        <v>24</v>
      </c>
      <c r="B38" s="41">
        <v>198534.06315</v>
      </c>
      <c r="C38" s="12">
        <v>140108.44054000001</v>
      </c>
      <c r="D38" s="13">
        <f t="shared" si="0"/>
        <v>-29.428513013334758</v>
      </c>
      <c r="E38" s="42">
        <f t="shared" si="4"/>
        <v>1.1486174076394275</v>
      </c>
      <c r="F38" s="41">
        <v>198534.06315</v>
      </c>
      <c r="G38" s="12">
        <v>140108.44054000001</v>
      </c>
      <c r="H38" s="13">
        <f t="shared" si="1"/>
        <v>-29.428513013334758</v>
      </c>
      <c r="I38" s="42">
        <f t="shared" si="2"/>
        <v>1.1486174076394275</v>
      </c>
      <c r="J38" s="41">
        <v>2468508.5630399999</v>
      </c>
      <c r="K38" s="12">
        <v>3235333.10372</v>
      </c>
      <c r="L38" s="13">
        <f t="shared" si="3"/>
        <v>31.064285219073572</v>
      </c>
      <c r="M38" s="42">
        <f t="shared" si="5"/>
        <v>2.0476265675280843</v>
      </c>
    </row>
    <row r="39" spans="1:13" ht="14.25" x14ac:dyDescent="0.2">
      <c r="A39" s="11" t="s">
        <v>25</v>
      </c>
      <c r="B39" s="41">
        <v>99964.754350000003</v>
      </c>
      <c r="C39" s="12">
        <v>109261.31176</v>
      </c>
      <c r="D39" s="13">
        <f>(C39-B39)/B39*100</f>
        <v>9.2998351973642333</v>
      </c>
      <c r="E39" s="42">
        <f t="shared" si="4"/>
        <v>0.89573079384339616</v>
      </c>
      <c r="F39" s="41">
        <v>99964.754350000003</v>
      </c>
      <c r="G39" s="12">
        <v>109261.31176</v>
      </c>
      <c r="H39" s="13">
        <f t="shared" si="1"/>
        <v>9.2998351973642333</v>
      </c>
      <c r="I39" s="42">
        <f t="shared" si="2"/>
        <v>0.89573079384339616</v>
      </c>
      <c r="J39" s="41">
        <v>1658434.9506399999</v>
      </c>
      <c r="K39" s="12">
        <v>1748743.9299399999</v>
      </c>
      <c r="L39" s="13">
        <f t="shared" si="3"/>
        <v>5.4454339173899609</v>
      </c>
      <c r="M39" s="42">
        <f t="shared" si="5"/>
        <v>1.1067715180954394</v>
      </c>
    </row>
    <row r="40" spans="1:13" ht="14.25" x14ac:dyDescent="0.2">
      <c r="A40" s="11" t="s">
        <v>26</v>
      </c>
      <c r="B40" s="41">
        <v>257698.12200999999</v>
      </c>
      <c r="C40" s="12">
        <v>331808.35629000003</v>
      </c>
      <c r="D40" s="13">
        <f>(C40-B40)/B40*100</f>
        <v>28.758546512467088</v>
      </c>
      <c r="E40" s="42">
        <f t="shared" si="4"/>
        <v>2.7201848265958817</v>
      </c>
      <c r="F40" s="41">
        <v>257698.12200999999</v>
      </c>
      <c r="G40" s="12">
        <v>331808.35629000003</v>
      </c>
      <c r="H40" s="13">
        <f t="shared" si="1"/>
        <v>28.758546512467088</v>
      </c>
      <c r="I40" s="42">
        <f t="shared" si="2"/>
        <v>2.7201848265958817</v>
      </c>
      <c r="J40" s="41">
        <v>3511392.39646</v>
      </c>
      <c r="K40" s="12">
        <v>3993473.2851399998</v>
      </c>
      <c r="L40" s="13">
        <f t="shared" si="3"/>
        <v>13.729052018396128</v>
      </c>
      <c r="M40" s="42">
        <f t="shared" si="5"/>
        <v>2.5274497967347496</v>
      </c>
    </row>
    <row r="41" spans="1:13" ht="14.25" x14ac:dyDescent="0.2">
      <c r="A41" s="11" t="s">
        <v>27</v>
      </c>
      <c r="B41" s="41">
        <v>5824.4746999999998</v>
      </c>
      <c r="C41" s="12">
        <v>6870.9100699999999</v>
      </c>
      <c r="D41" s="13">
        <f t="shared" si="0"/>
        <v>17.966175902523883</v>
      </c>
      <c r="E41" s="42">
        <f t="shared" si="4"/>
        <v>5.6328133282404998E-2</v>
      </c>
      <c r="F41" s="41">
        <v>5824.4746999999998</v>
      </c>
      <c r="G41" s="12">
        <v>6870.9100699999999</v>
      </c>
      <c r="H41" s="13">
        <f t="shared" si="1"/>
        <v>17.966175902523883</v>
      </c>
      <c r="I41" s="42">
        <f t="shared" si="2"/>
        <v>5.6328133282404998E-2</v>
      </c>
      <c r="J41" s="41">
        <v>96695.464089999994</v>
      </c>
      <c r="K41" s="12">
        <v>113291.33589</v>
      </c>
      <c r="L41" s="13">
        <f t="shared" si="3"/>
        <v>17.163030299490863</v>
      </c>
      <c r="M41" s="42">
        <f t="shared" si="5"/>
        <v>7.1701534834970243E-2</v>
      </c>
    </row>
    <row r="42" spans="1:13" ht="15.75" x14ac:dyDescent="0.25">
      <c r="A42" s="22" t="s">
        <v>38</v>
      </c>
      <c r="B42" s="39">
        <f>B43</f>
        <v>328015.23112999997</v>
      </c>
      <c r="C42" s="21">
        <f>C43</f>
        <v>391508.35631</v>
      </c>
      <c r="D42" s="19">
        <f t="shared" si="0"/>
        <v>19.356761258088117</v>
      </c>
      <c r="E42" s="40">
        <f t="shared" si="4"/>
        <v>3.2096090111400613</v>
      </c>
      <c r="F42" s="39">
        <f>F43</f>
        <v>328015.23112999997</v>
      </c>
      <c r="G42" s="21">
        <f>G43</f>
        <v>391508.35631</v>
      </c>
      <c r="H42" s="19">
        <f t="shared" si="1"/>
        <v>19.356761258088117</v>
      </c>
      <c r="I42" s="40">
        <f t="shared" si="2"/>
        <v>3.2096090111400613</v>
      </c>
      <c r="J42" s="39">
        <f>J43</f>
        <v>3879054.3650099998</v>
      </c>
      <c r="K42" s="21">
        <f>K43</f>
        <v>4752768.4934200002</v>
      </c>
      <c r="L42" s="19">
        <f t="shared" si="3"/>
        <v>22.523894903126678</v>
      </c>
      <c r="M42" s="40">
        <f t="shared" si="5"/>
        <v>3.0080040368169336</v>
      </c>
    </row>
    <row r="43" spans="1:13" ht="14.25" x14ac:dyDescent="0.2">
      <c r="A43" s="11" t="s">
        <v>28</v>
      </c>
      <c r="B43" s="41">
        <v>328015.23112999997</v>
      </c>
      <c r="C43" s="12">
        <v>391508.35631</v>
      </c>
      <c r="D43" s="13">
        <f t="shared" si="0"/>
        <v>19.356761258088117</v>
      </c>
      <c r="E43" s="42">
        <f t="shared" si="4"/>
        <v>3.2096090111400613</v>
      </c>
      <c r="F43" s="41">
        <v>328015.23112999997</v>
      </c>
      <c r="G43" s="12">
        <v>391508.35631</v>
      </c>
      <c r="H43" s="13">
        <f t="shared" si="1"/>
        <v>19.356761258088117</v>
      </c>
      <c r="I43" s="42">
        <f t="shared" si="2"/>
        <v>3.2096090111400613</v>
      </c>
      <c r="J43" s="41">
        <v>3879054.3650099998</v>
      </c>
      <c r="K43" s="12">
        <v>4752768.4934200002</v>
      </c>
      <c r="L43" s="13">
        <f t="shared" si="3"/>
        <v>22.523894903126678</v>
      </c>
      <c r="M43" s="42">
        <f t="shared" si="5"/>
        <v>3.0080040368169336</v>
      </c>
    </row>
    <row r="44" spans="1:13" ht="15.75" x14ac:dyDescent="0.25">
      <c r="A44" s="9" t="s">
        <v>39</v>
      </c>
      <c r="B44" s="44">
        <f>B8+B22+B42</f>
        <v>10486113.686969999</v>
      </c>
      <c r="C44" s="8">
        <f>C8+C22+C42</f>
        <v>12198007.762040002</v>
      </c>
      <c r="D44" s="31">
        <f t="shared" si="0"/>
        <v>16.325343460630179</v>
      </c>
      <c r="E44" s="43">
        <f t="shared" si="4"/>
        <v>100</v>
      </c>
      <c r="F44" s="45">
        <f>F8+F22+F42</f>
        <v>10486113.686969999</v>
      </c>
      <c r="G44" s="15">
        <f>G8+G22+G42</f>
        <v>12198007.762040002</v>
      </c>
      <c r="H44" s="46">
        <f t="shared" si="1"/>
        <v>16.325343460630179</v>
      </c>
      <c r="I44" s="47">
        <f t="shared" si="2"/>
        <v>100</v>
      </c>
      <c r="J44" s="45">
        <f>J8+J22+J42</f>
        <v>132925200.40042</v>
      </c>
      <c r="K44" s="15">
        <f>K8+K22+K42</f>
        <v>148980434.16061002</v>
      </c>
      <c r="L44" s="16">
        <f t="shared" si="3"/>
        <v>12.078397257875638</v>
      </c>
      <c r="M44" s="47">
        <f t="shared" si="5"/>
        <v>94.288991349415795</v>
      </c>
    </row>
    <row r="45" spans="1:13" ht="15.75" x14ac:dyDescent="0.25">
      <c r="A45" s="23" t="s">
        <v>40</v>
      </c>
      <c r="B45" s="48"/>
      <c r="C45" s="24"/>
      <c r="D45" s="25"/>
      <c r="E45" s="49"/>
      <c r="F45" s="50"/>
      <c r="G45" s="26"/>
      <c r="H45" s="27"/>
      <c r="I45" s="51"/>
      <c r="J45" s="50">
        <f>+J46-J44</f>
        <v>10544381.694549993</v>
      </c>
      <c r="K45" s="26">
        <f>+K46-K44</f>
        <v>9023625.5164299905</v>
      </c>
      <c r="L45" s="27">
        <f t="shared" si="3"/>
        <v>-14.422431036482925</v>
      </c>
      <c r="M45" s="51">
        <f t="shared" si="5"/>
        <v>5.7110086505842084</v>
      </c>
    </row>
    <row r="46" spans="1:13" s="18" customFormat="1" ht="22.5" customHeight="1" thickBot="1" x14ac:dyDescent="0.35">
      <c r="A46" s="17" t="s">
        <v>47</v>
      </c>
      <c r="B46" s="52"/>
      <c r="C46" s="53"/>
      <c r="D46" s="54"/>
      <c r="E46" s="55"/>
      <c r="F46" s="56"/>
      <c r="G46" s="57"/>
      <c r="H46" s="58"/>
      <c r="I46" s="59"/>
      <c r="J46" s="56">
        <v>143469582.09496999</v>
      </c>
      <c r="K46" s="57">
        <v>158004059.67704001</v>
      </c>
      <c r="L46" s="60">
        <f t="shared" si="3"/>
        <v>10.130703226310994</v>
      </c>
      <c r="M46" s="59">
        <f t="shared" si="5"/>
        <v>100</v>
      </c>
    </row>
    <row r="47" spans="1:13" ht="20.25" customHeight="1" x14ac:dyDescent="0.2"/>
    <row r="48" spans="1:13" ht="15" x14ac:dyDescent="0.2">
      <c r="C48" s="29"/>
    </row>
    <row r="49" spans="1:3" ht="15" x14ac:dyDescent="0.2">
      <c r="A49" s="1" t="s">
        <v>45</v>
      </c>
      <c r="C49" s="30"/>
    </row>
    <row r="50" spans="1:3" ht="25.5" x14ac:dyDescent="0.2">
      <c r="A50" s="33" t="s">
        <v>46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2018-03-21T12:23:39Z</dcterms:modified>
</cp:coreProperties>
</file>